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19-20\"/>
    </mc:Choice>
  </mc:AlternateContent>
  <bookViews>
    <workbookView xWindow="15" yWindow="-360" windowWidth="15285" windowHeight="9120" tabRatio="833" firstSheet="1" activeTab="1"/>
  </bookViews>
  <sheets>
    <sheet name="Elem Proj" sheetId="27" state="hidden" r:id="rId1"/>
    <sheet name="Middle Proj" sheetId="26" r:id="rId2"/>
    <sheet name="High Proj" sheetId="25" state="hidden" r:id="rId3"/>
    <sheet name="K - 8" sheetId="1" state="hidden" r:id="rId4"/>
    <sheet name="Allocations" sheetId="21" state="hidden" r:id="rId5"/>
    <sheet name="AP" sheetId="4" state="hidden" r:id="rId6"/>
    <sheet name="ElemTeachers" sheetId="13" state="hidden" r:id="rId7"/>
    <sheet name="SecndryTeachers" sheetId="14" state="hidden" r:id="rId8"/>
    <sheet name="Elem Clerical" sheetId="5" state="hidden" r:id="rId9"/>
    <sheet name="MS Clerical" sheetId="6" state="hidden" r:id="rId10"/>
    <sheet name="HS Clerical" sheetId="7" state="hidden" r:id="rId11"/>
    <sheet name="Health" sheetId="8" state="hidden" r:id="rId12"/>
    <sheet name="Library Media" sheetId="9" state="hidden" r:id="rId13"/>
    <sheet name="LAN" sheetId="10" state="hidden" r:id="rId14"/>
    <sheet name="MS Counselor" sheetId="11" state="hidden" r:id="rId15"/>
    <sheet name="HS Counselor" sheetId="12" state="hidden" r:id="rId16"/>
    <sheet name="0506 Clerical Aug" sheetId="18" state="hidden" r:id="rId17"/>
    <sheet name="0506 Teachers" sheetId="19" state="hidden" r:id="rId18"/>
    <sheet name="0506 Non-Teach" sheetId="17" state="hidden" r:id="rId19"/>
    <sheet name="Sheet1" sheetId="23" state="hidden" r:id="rId20"/>
    <sheet name="Sheet2" sheetId="24" state="hidden" r:id="rId21"/>
    <sheet name="Sheet3" sheetId="28" state="hidden" r:id="rId22"/>
    <sheet name="Sheet4" sheetId="29" state="hidden" r:id="rId23"/>
  </sheets>
  <definedNames>
    <definedName name="FiveHrFTE">'Library Media'!$G$13</definedName>
    <definedName name="_xlnm.Print_Area" localSheetId="4">Allocations!$A$1:$K$60</definedName>
    <definedName name="_xlnm.Print_Area" localSheetId="11">Health!$A$1:$M$41</definedName>
    <definedName name="_xlnm.Print_Area" localSheetId="13">LAN!$A$1:$K$38</definedName>
    <definedName name="_xlnm.Print_Area" localSheetId="12">'Library Media'!$A$1:$K$46</definedName>
    <definedName name="_xlnm.Print_Area" localSheetId="1">'Middle Proj'!$A$1:$M$32</definedName>
    <definedName name="_xlnm.Print_Area" localSheetId="7">SecndryTeachers!$A$1:$O$29</definedName>
    <definedName name="_xlnm.Print_Titles" localSheetId="4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I21" i="26" l="1"/>
  <c r="M34" i="1"/>
  <c r="I34" i="1"/>
  <c r="E5" i="13"/>
  <c r="H34" i="1" s="1"/>
  <c r="D5" i="13"/>
  <c r="G34" i="1" s="1"/>
  <c r="F4" i="13"/>
  <c r="J21" i="27" s="1"/>
  <c r="E4" i="13"/>
  <c r="I21" i="27" s="1"/>
  <c r="D4" i="13"/>
  <c r="H21" i="27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E5" i="19"/>
  <c r="D5" i="19"/>
  <c r="C5" i="19"/>
  <c r="E4" i="19"/>
  <c r="D4" i="19"/>
  <c r="C4" i="19"/>
  <c r="M23" i="18"/>
  <c r="M24" i="18"/>
  <c r="M25" i="18"/>
  <c r="M26" i="18"/>
  <c r="F5" i="19" l="1"/>
  <c r="F21" i="19"/>
  <c r="H21" i="19" s="1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D5" i="5" s="1"/>
  <c r="F5" i="5" s="1"/>
  <c r="G5" i="5" s="1"/>
  <c r="H5" i="5" s="1"/>
  <c r="C4" i="18"/>
  <c r="F4" i="18" s="1"/>
  <c r="G4" i="18" s="1"/>
  <c r="K4" i="18" s="1"/>
  <c r="C17" i="4"/>
  <c r="C5" i="5"/>
  <c r="C5" i="9"/>
  <c r="E5" i="9" s="1"/>
  <c r="F5" i="9" s="1"/>
  <c r="H5" i="9" s="1"/>
  <c r="C5" i="10" l="1"/>
  <c r="H5" i="10" s="1"/>
  <c r="C5" i="8"/>
  <c r="I5" i="8" s="1"/>
  <c r="J5" i="8" s="1"/>
  <c r="D5" i="4"/>
  <c r="F5" i="4" s="1"/>
  <c r="G5" i="4" s="1"/>
  <c r="H5" i="4" s="1"/>
  <c r="E15" i="6"/>
  <c r="D15" i="6"/>
  <c r="G22" i="25" l="1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E33" i="9"/>
  <c r="F33" i="9" s="1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C46" i="2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I30" i="4"/>
  <c r="H30" i="4" s="1"/>
  <c r="Q12" i="14" s="1"/>
  <c r="J7" i="14"/>
  <c r="E6" i="12"/>
  <c r="G30" i="21"/>
  <c r="J45" i="21"/>
  <c r="F37" i="9"/>
  <c r="K4" i="14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I4" i="6" s="1"/>
  <c r="H15" i="26" s="1"/>
  <c r="D30" i="21"/>
  <c r="J30" i="21"/>
  <c r="J32" i="8"/>
  <c r="H16" i="25"/>
  <c r="E45" i="21"/>
  <c r="P12" i="14"/>
  <c r="H30" i="10"/>
  <c r="G45" i="21"/>
  <c r="F45" i="21"/>
  <c r="G15" i="26"/>
  <c r="H15" i="4"/>
  <c r="L4" i="14" s="1"/>
  <c r="K22" i="25"/>
  <c r="G16" i="25"/>
  <c r="D41" i="21"/>
  <c r="F7" i="14"/>
  <c r="H7" i="14" s="1"/>
  <c r="I7" i="14" s="1"/>
  <c r="I44" i="21"/>
  <c r="I43" i="21"/>
  <c r="I42" i="21"/>
  <c r="I41" i="21"/>
  <c r="I30" i="21" l="1"/>
  <c r="L15" i="26"/>
  <c r="L7" i="14"/>
  <c r="K15" i="6"/>
  <c r="M29" i="18"/>
  <c r="G18" i="4"/>
  <c r="D36" i="21"/>
  <c r="N4" i="14"/>
  <c r="L34" i="1"/>
  <c r="N34" i="1" s="1"/>
  <c r="R12" i="14"/>
  <c r="L22" i="25"/>
  <c r="M22" i="25" s="1"/>
  <c r="L28" i="1"/>
  <c r="I36" i="21"/>
  <c r="C6" i="19"/>
  <c r="F4" i="19"/>
  <c r="F6" i="19" s="1"/>
  <c r="H4" i="13"/>
  <c r="J18" i="10"/>
  <c r="H4" i="10"/>
  <c r="H21" i="26" l="1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K26" i="8"/>
  <c r="G4" i="5"/>
  <c r="H4" i="5" s="1"/>
  <c r="I15" i="6"/>
  <c r="G16" i="27"/>
  <c r="F4" i="9"/>
  <c r="H4" i="9" s="1"/>
  <c r="I16" i="27" s="1"/>
  <c r="G33" i="9"/>
  <c r="I4" i="5"/>
  <c r="H5" i="21"/>
  <c r="H4" i="4"/>
  <c r="L26" i="8" l="1"/>
  <c r="H33" i="9"/>
  <c r="I33" i="9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<sst xmlns="http://schemas.openxmlformats.org/spreadsheetml/2006/main" count="792" uniqueCount="298">
  <si>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</si>
  <si>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</si>
  <si>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</si>
  <si>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</si>
  <si>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</si>
  <si>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</si>
  <si>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</si>
  <si>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</si>
  <si>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</si>
  <si>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</si>
  <si>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</si>
  <si>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</si>
  <si>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</si>
  <si>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</si>
  <si>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</si>
  <si>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</si>
  <si>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</si>
  <si>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</si>
  <si>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</si>
  <si>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</si>
  <si>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</si>
  <si>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</si>
  <si>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</si>
  <si>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</si>
  <si>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</si>
  <si>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</si>
  <si>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</si>
  <si>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</si>
  <si>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</si>
  <si>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</si>
  <si>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</si>
  <si>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</si>
  <si>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</si>
  <si>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</si>
  <si>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</si>
  <si>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</si>
  <si>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</si>
  <si>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</si>
  <si>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</si>
  <si>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</si>
  <si>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</si>
  <si>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</si>
  <si>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</si>
  <si>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</si>
  <si>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</si>
  <si>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</si>
  <si>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</si>
  <si>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</si>
  <si>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</si>
  <si>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</si>
  <si>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</si>
  <si>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</si>
  <si>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</si>
  <si>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</si>
  <si>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</si>
  <si>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</si>
  <si>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</si>
  <si>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</si>
  <si>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</si>
  <si>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</si>
  <si>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</si>
  <si>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</si>
  <si>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</si>
  <si>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</si>
  <si>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</si>
  <si>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</si>
  <si>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</si>
  <si>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</si>
  <si>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</si>
  <si>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</si>
  <si>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</si>
  <si>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</si>
  <si>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</si>
  <si>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</si>
  <si>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</si>
  <si>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</si>
  <si>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</si>
  <si>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</si>
  <si>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</si>
  <si>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</si>
  <si>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</si>
  <si>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</si>
  <si>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</si>
  <si>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</si>
  <si>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</si>
  <si>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</si>
  <si>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</si>
  <si>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</si>
  <si>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</si>
  <si>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</si>
  <si>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</si>
  <si>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</si>
  <si>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</si>
  <si>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</si>
  <si>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</si>
  <si>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</si>
  <si>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</si>
  <si>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</si>
  <si>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</si>
  <si>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</si>
  <si>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</si>
  <si>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</si>
  <si>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</si>
  <si>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</si>
  <si>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</si>
  <si>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</si>
  <si>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</si>
  <si>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</si>
  <si>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</si>
  <si>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</si>
  <si>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</si>
  <si>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</si>
  <si>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</si>
  <si>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</si>
  <si>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</si>
  <si>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</si>
  <si>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</si>
  <si>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</si>
  <si>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</si>
  <si>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</si>
  <si>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</si>
  <si>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</si>
  <si>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</si>
  <si>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</si>
  <si>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</si>
  <si>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</si>
  <si>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</si>
  <si>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</si>
  <si>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</si>
  <si>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</si>
  <si>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</si>
  <si>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</si>
  <si>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</si>
  <si>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</si>
  <si>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</si>
  <si>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</si>
  <si>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</si>
  <si>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</si>
  <si>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</si>
  <si>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</si>
  <si>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</si>
  <si>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</si>
  <si>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</si>
  <si>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</si>
  <si>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</si>
  <si>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</si>
  <si>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</si>
  <si>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</si>
  <si>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</si>
  <si>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</si>
  <si>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</si>
  <si>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</si>
  <si>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</si>
  <si>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</si>
  <si>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</si>
  <si>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</si>
  <si>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</si>
  <si>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</si>
  <si>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</si>
  <si>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</si>
  <si>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</si>
  <si>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</si>
  <si>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</si>
  <si>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</si>
  <si>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</si>
  <si>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</si>
  <si>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</si>
  <si>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</si>
  <si>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</si>
  <si>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</si>
  <si>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</si>
  <si>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</si>
  <si>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</si>
  <si>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</si>
  <si>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</si>
  <si>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</si>
  <si>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</si>
  <si>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</si>
  <si>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</si>
  <si>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</si>
  <si>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</si>
  <si>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</si>
  <si>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</si>
  <si>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</si>
  <si>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</si>
  <si>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</si>
  <si>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</si>
  <si>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</si>
  <si>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</si>
  <si>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</si>
  <si>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</si>
  <si>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</si>
  <si>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</si>
  <si>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</si>
  <si>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</si>
  <si>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</si>
  <si>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</si>
  <si>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</si>
  <si>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</si>
  <si>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</si>
  <si>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</si>
  <si>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</si>
  <si>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</si>
  <si>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</si>
  <si>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</si>
  <si>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</si>
  <si>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</si>
  <si>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</si>
  <si>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</si>
  <si>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</si>
  <si>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</si>
  <si>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</si>
  <si>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</si>
  <si>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</si>
  <si>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</si>
  <si>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</si>
  <si>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</si>
  <si>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</si>
  <si>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</si>
  <si>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</si>
  <si>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</si>
  <si>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</si>
  <si>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</si>
  <si>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</si>
  <si>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</si>
  <si>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</si>
  <si>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</si>
  <si>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</si>
  <si>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</si>
  <si>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</si>
  <si>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</si>
  <si>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</si>
  <si>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</si>
  <si>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</si>
  <si>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</si>
  <si>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</si>
  <si>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</si>
  <si>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</si>
  <si>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</si>
  <si>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</si>
  <si>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</si>
  <si>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</si>
  <si>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</si>
  <si>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</si>
  <si>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</si>
  <si>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</si>
  <si>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</si>
  <si>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</si>
  <si>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</si>
  <si>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</si>
  <si>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</si>
  <si>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</si>
  <si>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</si>
  <si>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</si>
  <si>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</si>
  <si>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</si>
  <si>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</si>
  <si>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</si>
  <si>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</si>
  <si>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</si>
  <si>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</si>
  <si>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</si>
  <si>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</si>
  <si>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</si>
  <si>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</si>
  <si>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</si>
  <si>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</si>
  <si>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</si>
  <si>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</si>
  <si>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</si>
  <si>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</si>
  <si>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</si>
  <si>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</si>
  <si>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</si>
  <si>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</si>
  <si>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</si>
  <si>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</si>
  <si>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Adj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</si>
  <si>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</si>
  <si>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</si>
  <si>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</si>
  <si>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</si>
  <si>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</si>
  <si>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</si>
  <si>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</si>
  <si>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</si>
  <si>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</si>
  <si>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</si>
  <si>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</si>
  <si>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</si>
  <si>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</si>
  <si>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</si>
  <si>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</si>
  <si>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 xml:space="preserve">AP Formula adjusted for 2016/17 school year, so all HSs get 3 AP. If they are entitled to less they do not get a deduciton. If they are entitled to more they get additonal FTE. </t>
  </si>
  <si>
    <t>2016/17 - took H Geom section off - they used to get a .2 FTE but no more</t>
  </si>
  <si>
    <t>Newcomers</t>
  </si>
  <si>
    <t>2018/19</t>
  </si>
  <si>
    <t>Previous staffing rations for MS/HS - was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</si>
</sst>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7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0" fontId="7" fillId="0" borderId="43" xfId="0" applyFont="1" applyBorder="1" applyAlignment="1" applyProtection="1"/>
    <xf numFmtId="0" fontId="7" fillId="0" borderId="20" xfId="0" applyFont="1" applyBorder="1" applyAlignment="1" applyProtection="1">
      <alignment horizontal="center"/>
    </xf>
    <xf numFmtId="169" fontId="0" fillId="0" borderId="45" xfId="0" applyNumberFormat="1" applyBorder="1" applyProtection="1"/>
    <xf numFmtId="0" fontId="0" fillId="0" borderId="20" xfId="0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11" xfId="0" applyNumberFormat="1" applyFont="1" applyBorder="1" applyAlignment="1" applyProtection="1">
      <alignment horizontal="center" vertical="center"/>
    </xf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14" fontId="7" fillId="8" borderId="54" xfId="0" applyNumberFormat="1" applyFont="1" applyFill="1" applyBorder="1" applyProtection="1"/>
    <xf numFmtId="41" fontId="58" fillId="0" borderId="0" xfId="0" applyNumberFormat="1" applyFont="1"/>
    <xf numFmtId="0" fontId="59" fillId="0" borderId="0" xfId="0" applyFont="1"/>
    <xf numFmtId="2" fontId="57" fillId="7" borderId="67" xfId="7" applyNumberFormat="1" applyFont="1" applyFill="1" applyBorder="1" applyProtection="1">
      <protection locked="0"/>
    </xf>
    <xf numFmtId="1" fontId="57" fillId="7" borderId="50" xfId="7" applyNumberFormat="1" applyFont="1" applyFill="1" applyBorder="1" applyProtection="1">
      <protection locked="0"/>
    </xf>
    <xf numFmtId="1" fontId="57" fillId="7" borderId="67" xfId="7" applyNumberFormat="1" applyFont="1" applyFill="1" applyBorder="1" applyProtection="1">
      <protection locked="0"/>
    </xf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34" fillId="0" borderId="7" xfId="0" applyFont="1" applyBorder="1" applyAlignment="1" applyProtection="1">
      <alignment horizontal="center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24" t="s">
        <v>228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21" t="s">
        <v>227</v>
      </c>
      <c r="E5" s="622"/>
      <c r="F5" s="622"/>
      <c r="G5" s="622"/>
      <c r="H5" s="623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5" t="s">
        <v>220</v>
      </c>
      <c r="H19" s="626"/>
      <c r="I19" s="626"/>
      <c r="J19" s="626"/>
      <c r="K19" s="626"/>
      <c r="L19" s="627"/>
    </row>
    <row r="20" spans="1:15" x14ac:dyDescent="0.2">
      <c r="G20" s="520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21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5" t="s">
        <v>268</v>
      </c>
      <c r="L24" s="530" t="s">
        <v>289</v>
      </c>
    </row>
    <row r="25" spans="1:15" ht="13.5" thickBot="1" x14ac:dyDescent="0.25">
      <c r="F25" s="597" t="s">
        <v>249</v>
      </c>
      <c r="G25" s="598"/>
      <c r="H25" s="595" t="s">
        <v>82</v>
      </c>
      <c r="I25" s="595" t="s">
        <v>4</v>
      </c>
      <c r="J25" s="589" t="s">
        <v>16</v>
      </c>
      <c r="K25" s="591" t="s">
        <v>267</v>
      </c>
      <c r="L25" s="524"/>
      <c r="M25" s="524"/>
      <c r="N25" s="524"/>
      <c r="O25" s="524"/>
    </row>
    <row r="26" spans="1:15" x14ac:dyDescent="0.2">
      <c r="F26" s="590" t="s">
        <v>230</v>
      </c>
      <c r="G26" s="586"/>
      <c r="H26" s="587">
        <v>0</v>
      </c>
      <c r="I26" s="587">
        <v>155</v>
      </c>
      <c r="J26" s="587"/>
      <c r="K26" s="587">
        <v>87.099487507988343</v>
      </c>
    </row>
    <row r="27" spans="1:15" x14ac:dyDescent="0.2">
      <c r="F27" s="596" t="s">
        <v>231</v>
      </c>
      <c r="G27" s="583"/>
      <c r="H27" s="587">
        <v>4</v>
      </c>
      <c r="I27" s="587">
        <v>85</v>
      </c>
      <c r="J27" s="587"/>
      <c r="K27" s="587">
        <v>50.469997070901535</v>
      </c>
    </row>
    <row r="28" spans="1:15" x14ac:dyDescent="0.2">
      <c r="F28" s="596" t="s">
        <v>219</v>
      </c>
      <c r="G28" s="583"/>
      <c r="H28" s="587">
        <v>2</v>
      </c>
      <c r="I28" s="587">
        <v>117</v>
      </c>
      <c r="J28" s="587"/>
      <c r="K28" s="587">
        <v>63.95548647446337</v>
      </c>
      <c r="L28" s="523"/>
    </row>
    <row r="29" spans="1:15" x14ac:dyDescent="0.2">
      <c r="F29" s="596" t="s">
        <v>232</v>
      </c>
      <c r="G29" s="583"/>
      <c r="H29" s="587">
        <v>19</v>
      </c>
      <c r="I29" s="587">
        <v>167</v>
      </c>
      <c r="J29" s="587"/>
      <c r="K29" s="587">
        <v>82.621353407937818</v>
      </c>
    </row>
    <row r="30" spans="1:15" x14ac:dyDescent="0.2">
      <c r="F30" s="596" t="s">
        <v>233</v>
      </c>
      <c r="G30" s="583"/>
      <c r="H30" s="587">
        <v>9</v>
      </c>
      <c r="I30" s="587">
        <v>228</v>
      </c>
      <c r="J30" s="587">
        <v>79</v>
      </c>
      <c r="K30" s="587">
        <v>86.498875670003272</v>
      </c>
    </row>
    <row r="31" spans="1:15" x14ac:dyDescent="0.2">
      <c r="F31" s="596" t="s">
        <v>234</v>
      </c>
      <c r="G31" s="583"/>
      <c r="H31" s="587">
        <v>1</v>
      </c>
      <c r="I31" s="587">
        <v>332</v>
      </c>
      <c r="J31" s="587">
        <v>85</v>
      </c>
      <c r="K31" s="587">
        <v>91.773756957191381</v>
      </c>
    </row>
    <row r="32" spans="1:15" x14ac:dyDescent="0.2">
      <c r="F32" s="596" t="s">
        <v>285</v>
      </c>
      <c r="G32" s="583"/>
      <c r="H32" s="587">
        <v>19</v>
      </c>
      <c r="I32" s="587">
        <v>179</v>
      </c>
      <c r="J32" s="587"/>
      <c r="K32" s="587">
        <v>70.457014408228204</v>
      </c>
    </row>
    <row r="33" spans="6:12" x14ac:dyDescent="0.2">
      <c r="F33" s="596" t="s">
        <v>235</v>
      </c>
      <c r="G33" s="583"/>
      <c r="H33" s="587">
        <v>0</v>
      </c>
      <c r="I33" s="587">
        <v>143</v>
      </c>
      <c r="J33" s="587"/>
      <c r="K33" s="587">
        <v>71.972250282557312</v>
      </c>
    </row>
    <row r="34" spans="6:12" x14ac:dyDescent="0.2">
      <c r="F34" s="596" t="s">
        <v>236</v>
      </c>
      <c r="G34" s="583"/>
      <c r="H34" s="587">
        <v>0</v>
      </c>
      <c r="I34" s="587">
        <v>96</v>
      </c>
      <c r="J34" s="587"/>
      <c r="K34" s="587">
        <v>66.368015897920046</v>
      </c>
    </row>
    <row r="35" spans="6:12" x14ac:dyDescent="0.2">
      <c r="F35" s="596" t="s">
        <v>238</v>
      </c>
      <c r="G35" s="583"/>
      <c r="H35" s="587">
        <v>16</v>
      </c>
      <c r="I35" s="587">
        <v>91</v>
      </c>
      <c r="J35" s="587"/>
      <c r="K35" s="587">
        <v>55.566435239449326</v>
      </c>
    </row>
    <row r="36" spans="6:12" x14ac:dyDescent="0.2">
      <c r="F36" s="596" t="s">
        <v>239</v>
      </c>
      <c r="G36" s="583"/>
      <c r="H36" s="587">
        <v>27</v>
      </c>
      <c r="I36" s="587">
        <v>128</v>
      </c>
      <c r="J36" s="587"/>
      <c r="K36" s="587">
        <v>72.18372653080003</v>
      </c>
    </row>
    <row r="37" spans="6:12" x14ac:dyDescent="0.2">
      <c r="F37" s="593" t="s">
        <v>240</v>
      </c>
      <c r="G37" s="582"/>
      <c r="H37" s="587">
        <v>0</v>
      </c>
      <c r="I37" s="587">
        <v>141</v>
      </c>
      <c r="J37" s="587"/>
      <c r="K37" s="587">
        <v>78.126612307262178</v>
      </c>
    </row>
    <row r="38" spans="6:12" x14ac:dyDescent="0.2">
      <c r="F38" s="596" t="s">
        <v>241</v>
      </c>
      <c r="G38" s="583"/>
      <c r="H38" s="587">
        <v>21</v>
      </c>
      <c r="I38" s="587">
        <v>241</v>
      </c>
      <c r="J38" s="587"/>
      <c r="K38" s="587">
        <v>94.989618787443646</v>
      </c>
    </row>
    <row r="39" spans="6:12" x14ac:dyDescent="0.2">
      <c r="F39" s="585" t="s">
        <v>212</v>
      </c>
      <c r="G39" s="594"/>
      <c r="H39" s="587">
        <v>0</v>
      </c>
      <c r="I39" s="587">
        <v>217</v>
      </c>
      <c r="J39" s="587"/>
      <c r="K39" s="587">
        <v>73.800955740301873</v>
      </c>
      <c r="L39" s="179" t="s">
        <v>288</v>
      </c>
    </row>
    <row r="40" spans="6:12" x14ac:dyDescent="0.2">
      <c r="F40" s="585" t="s">
        <v>286</v>
      </c>
      <c r="G40" s="594"/>
      <c r="H40" s="587">
        <v>4</v>
      </c>
      <c r="I40" s="587">
        <v>77</v>
      </c>
      <c r="J40" s="587"/>
      <c r="K40" s="587">
        <v>26.005508829566466</v>
      </c>
    </row>
    <row r="41" spans="6:12" x14ac:dyDescent="0.2">
      <c r="F41" s="596" t="s">
        <v>242</v>
      </c>
      <c r="G41" s="583"/>
      <c r="H41" s="587">
        <v>4</v>
      </c>
      <c r="I41" s="587">
        <v>115</v>
      </c>
      <c r="J41" s="587"/>
      <c r="K41" s="587">
        <v>64.327834191932766</v>
      </c>
    </row>
    <row r="42" spans="6:12" x14ac:dyDescent="0.2">
      <c r="F42" s="596" t="s">
        <v>243</v>
      </c>
      <c r="G42" s="583"/>
      <c r="H42" s="587">
        <v>1</v>
      </c>
      <c r="I42" s="587">
        <v>127</v>
      </c>
      <c r="J42" s="587"/>
      <c r="K42" s="587">
        <v>70.905570746968053</v>
      </c>
    </row>
    <row r="43" spans="6:12" x14ac:dyDescent="0.2">
      <c r="F43" s="596" t="s">
        <v>244</v>
      </c>
      <c r="G43" s="583"/>
      <c r="H43" s="587">
        <v>0</v>
      </c>
      <c r="I43" s="587">
        <v>91</v>
      </c>
      <c r="J43" s="587"/>
      <c r="K43" s="587">
        <v>58.740568551216306</v>
      </c>
    </row>
    <row r="44" spans="6:12" x14ac:dyDescent="0.2">
      <c r="F44" s="581" t="s">
        <v>265</v>
      </c>
      <c r="G44" s="580"/>
      <c r="H44" s="587">
        <v>0</v>
      </c>
      <c r="I44" s="587">
        <v>262</v>
      </c>
      <c r="J44" s="587"/>
      <c r="K44" s="587">
        <v>117.85408772539481</v>
      </c>
    </row>
    <row r="45" spans="6:12" x14ac:dyDescent="0.2">
      <c r="F45" s="596" t="s">
        <v>245</v>
      </c>
      <c r="G45" s="583"/>
      <c r="H45" s="587">
        <v>0</v>
      </c>
      <c r="I45" s="587">
        <v>193</v>
      </c>
      <c r="J45" s="587"/>
      <c r="K45" s="587">
        <v>97.596655715222226</v>
      </c>
    </row>
    <row r="46" spans="6:12" x14ac:dyDescent="0.2">
      <c r="F46" s="596" t="s">
        <v>246</v>
      </c>
      <c r="G46" s="583"/>
      <c r="H46" s="587">
        <v>2</v>
      </c>
      <c r="I46" s="587">
        <v>237</v>
      </c>
      <c r="J46" s="587">
        <v>70</v>
      </c>
      <c r="K46" s="587">
        <v>63.075764574749471</v>
      </c>
    </row>
    <row r="47" spans="6:12" x14ac:dyDescent="0.2">
      <c r="F47" s="596" t="s">
        <v>247</v>
      </c>
      <c r="G47" s="583"/>
      <c r="H47" s="587">
        <v>0</v>
      </c>
      <c r="I47" s="587">
        <v>84</v>
      </c>
      <c r="J47" s="587"/>
      <c r="K47" s="587">
        <v>65.351760269698957</v>
      </c>
      <c r="L47" s="603" t="s">
        <v>292</v>
      </c>
    </row>
    <row r="48" spans="6:12" x14ac:dyDescent="0.2">
      <c r="F48" s="596" t="s">
        <v>248</v>
      </c>
      <c r="G48" s="583"/>
      <c r="H48" s="587">
        <v>0</v>
      </c>
      <c r="I48" s="587">
        <v>144</v>
      </c>
      <c r="J48" s="587"/>
      <c r="K48" s="587">
        <v>80.352726709787049</v>
      </c>
    </row>
    <row r="49" spans="6:11" ht="13.5" thickBot="1" x14ac:dyDescent="0.25">
      <c r="F49" s="588" t="s">
        <v>237</v>
      </c>
      <c r="G49" s="579"/>
      <c r="H49" s="587">
        <v>0</v>
      </c>
      <c r="I49" s="587">
        <v>269</v>
      </c>
      <c r="J49" s="587"/>
      <c r="K49" s="587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J20" sqref="J20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9" t="s">
        <v>106</v>
      </c>
      <c r="B1" s="650"/>
      <c r="C1" s="650"/>
      <c r="D1" s="650"/>
      <c r="E1" s="650"/>
      <c r="F1" s="650"/>
      <c r="G1" s="650"/>
      <c r="H1" s="650"/>
      <c r="I1" s="651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C29" sqref="C29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10.140625" bestFit="1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9" t="s">
        <v>105</v>
      </c>
      <c r="B1" s="650"/>
      <c r="C1" s="650"/>
      <c r="D1" s="650"/>
      <c r="E1" s="650"/>
      <c r="F1" s="650"/>
      <c r="G1" s="650"/>
      <c r="H1" s="651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</f>
        <v>8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9" t="s">
        <v>99</v>
      </c>
      <c r="B1" s="660"/>
      <c r="C1" s="660"/>
      <c r="D1" s="660"/>
      <c r="E1" s="660"/>
      <c r="F1" s="660"/>
      <c r="G1" s="660"/>
      <c r="H1" s="660"/>
      <c r="I1" s="660"/>
      <c r="J1" s="661"/>
      <c r="K1" s="661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62" t="s">
        <v>11</v>
      </c>
      <c r="B3" s="663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6" t="s">
        <v>40</v>
      </c>
      <c r="J6" s="656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62" t="s">
        <v>34</v>
      </c>
      <c r="B14" s="663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6" t="s">
        <v>40</v>
      </c>
      <c r="J17" s="656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7" t="s">
        <v>39</v>
      </c>
      <c r="L24" s="658"/>
    </row>
    <row r="25" spans="1:12" x14ac:dyDescent="0.2">
      <c r="A25" s="662" t="s">
        <v>44</v>
      </c>
      <c r="B25" s="663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4" t="s">
        <v>35</v>
      </c>
      <c r="B30" s="665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6" t="s">
        <v>40</v>
      </c>
      <c r="J34" s="656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topLeftCell="A19"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9" t="s">
        <v>100</v>
      </c>
      <c r="B1" s="650"/>
      <c r="C1" s="650"/>
      <c r="D1" s="650"/>
      <c r="E1" s="650"/>
      <c r="F1" s="650"/>
      <c r="G1" s="651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8" t="s">
        <v>42</v>
      </c>
      <c r="G31" s="669"/>
      <c r="H31" s="666" t="s">
        <v>15</v>
      </c>
      <c r="I31" s="667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MROUND((H4+2*F33),E9)</f>
        <v>1.25</v>
      </c>
      <c r="I33" s="102">
        <f>MROUND((F33+0.5*H4),G27)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8" t="s">
        <v>42</v>
      </c>
      <c r="G34" s="669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9" t="s">
        <v>17</v>
      </c>
      <c r="B1" s="650"/>
      <c r="C1" s="650"/>
      <c r="D1" s="650"/>
      <c r="E1" s="650"/>
      <c r="F1" s="650"/>
      <c r="G1" s="650"/>
      <c r="H1" s="650"/>
      <c r="I1" s="651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20" sqref="I20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4" t="s">
        <v>104</v>
      </c>
      <c r="B1" s="654"/>
      <c r="C1" s="654"/>
      <c r="D1" s="654"/>
      <c r="E1" s="654"/>
      <c r="F1" s="654"/>
      <c r="G1" s="654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activeCell="E5" sqref="E5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9" t="s">
        <v>103</v>
      </c>
      <c r="B1" s="650"/>
      <c r="C1" s="650"/>
      <c r="D1" s="650"/>
      <c r="E1" s="650"/>
      <c r="F1" s="650"/>
      <c r="G1" s="650"/>
      <c r="H1" s="651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L4" sqref="L4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5" t="s">
        <v>141</v>
      </c>
      <c r="I2" s="655"/>
      <c r="J2" s="655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H28" sqref="H28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4" t="s">
        <v>101</v>
      </c>
      <c r="B1" s="654"/>
      <c r="C1" s="654"/>
      <c r="D1" s="654"/>
      <c r="E1" s="654"/>
      <c r="F1" s="654"/>
      <c r="G1" s="654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52" t="s">
        <v>86</v>
      </c>
      <c r="D10" s="653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9" t="s">
        <v>102</v>
      </c>
      <c r="B18" s="650"/>
      <c r="C18" s="650"/>
      <c r="D18" s="650"/>
      <c r="E18" s="650"/>
      <c r="F18" s="650"/>
      <c r="G18" s="650"/>
      <c r="H18" s="650"/>
      <c r="I18" s="650"/>
      <c r="J18" s="650"/>
      <c r="K18" s="651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5" t="s">
        <v>96</v>
      </c>
      <c r="L28" s="655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5" t="s">
        <v>93</v>
      </c>
      <c r="C32" s="627"/>
      <c r="D32" s="673"/>
      <c r="E32" s="673"/>
      <c r="F32" s="673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5" t="s">
        <v>94</v>
      </c>
      <c r="C38" s="627"/>
      <c r="D38" s="670" t="s">
        <v>95</v>
      </c>
      <c r="E38" s="671"/>
      <c r="F38" s="672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4" t="s">
        <v>156</v>
      </c>
      <c r="E3" s="675"/>
      <c r="F3" s="674" t="s">
        <v>158</v>
      </c>
      <c r="G3" s="675"/>
      <c r="H3" s="674" t="s">
        <v>159</v>
      </c>
      <c r="I3" s="675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4" t="s">
        <v>156</v>
      </c>
      <c r="E12" s="675"/>
      <c r="F12" s="674" t="s">
        <v>158</v>
      </c>
      <c r="G12" s="675"/>
      <c r="H12" s="674" t="s">
        <v>159</v>
      </c>
      <c r="I12" s="675"/>
      <c r="J12" s="674" t="s">
        <v>12</v>
      </c>
      <c r="K12" s="675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Normal="100" workbookViewId="0">
      <selection activeCell="N10" sqref="N10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7" width="7.5703125" style="202" bestFit="1" customWidth="1"/>
    <col min="8" max="9" width="8.7109375" style="202" customWidth="1"/>
    <col min="10" max="10" width="8.7109375" style="202" bestFit="1" customWidth="1"/>
    <col min="11" max="11" width="10.5703125" style="202" customWidth="1"/>
    <col min="12" max="12" width="13.140625" style="202" customWidth="1"/>
    <col min="13" max="13" width="5.7109375" style="202" bestFit="1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24" t="s">
        <v>228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76" t="s">
        <v>228</v>
      </c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21" t="s">
        <v>227</v>
      </c>
      <c r="E4" s="622"/>
      <c r="F4" s="622"/>
      <c r="G4" s="622"/>
      <c r="H4" s="623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1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SecndryTeachers!K4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>
      <c r="J17" s="528" t="s">
        <v>271</v>
      </c>
    </row>
    <row r="18" spans="1:26" ht="13.5" thickBot="1" x14ac:dyDescent="0.25">
      <c r="G18" s="629" t="s">
        <v>220</v>
      </c>
      <c r="H18" s="630"/>
      <c r="I18" s="630"/>
      <c r="J18" s="631"/>
    </row>
    <row r="19" spans="1:26" ht="13.5" thickBot="1" x14ac:dyDescent="0.25">
      <c r="G19" s="532"/>
      <c r="H19" s="537" t="s">
        <v>28</v>
      </c>
      <c r="I19" s="537" t="s">
        <v>276</v>
      </c>
      <c r="J19" s="533"/>
      <c r="L19" s="528"/>
    </row>
    <row r="20" spans="1:26" ht="13.5" thickBot="1" x14ac:dyDescent="0.25">
      <c r="G20" s="534" t="s">
        <v>88</v>
      </c>
      <c r="H20" s="538" t="s">
        <v>222</v>
      </c>
      <c r="I20" s="539" t="s">
        <v>222</v>
      </c>
      <c r="J20" s="535" t="s">
        <v>5</v>
      </c>
    </row>
    <row r="21" spans="1:26" ht="13.5" thickBot="1" x14ac:dyDescent="0.25">
      <c r="G21" s="461">
        <f>SecndryTeachers!I4</f>
        <v>0</v>
      </c>
      <c r="H21" s="516">
        <f>SecndryTeachers!L4</f>
        <v>0</v>
      </c>
      <c r="I21" s="536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7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6" t="s">
        <v>287</v>
      </c>
    </row>
    <row r="25" spans="1:26" s="221" customFormat="1" x14ac:dyDescent="0.2">
      <c r="H25" s="592" t="s">
        <v>249</v>
      </c>
      <c r="I25" s="595" t="s">
        <v>82</v>
      </c>
      <c r="J25" s="595" t="s">
        <v>4</v>
      </c>
      <c r="K25" s="589" t="s">
        <v>295</v>
      </c>
      <c r="L25" s="607">
        <v>43536</v>
      </c>
      <c r="O25" s="220"/>
      <c r="P25" s="220"/>
      <c r="Q25" s="220"/>
      <c r="R25" s="220"/>
      <c r="S25" s="220"/>
      <c r="T25" s="220"/>
    </row>
    <row r="26" spans="1:26" s="559" customFormat="1" x14ac:dyDescent="0.2">
      <c r="H26" s="585" t="s">
        <v>280</v>
      </c>
      <c r="I26" s="611">
        <v>10</v>
      </c>
      <c r="J26" s="611">
        <v>164</v>
      </c>
      <c r="K26" s="611">
        <v>2</v>
      </c>
      <c r="L26" s="605">
        <v>0.38</v>
      </c>
      <c r="O26" s="558"/>
      <c r="P26" s="558"/>
      <c r="Q26" s="558"/>
      <c r="R26" s="558"/>
      <c r="S26" s="558"/>
      <c r="T26" s="558"/>
    </row>
    <row r="27" spans="1:26" s="221" customFormat="1" x14ac:dyDescent="0.2">
      <c r="H27" s="585" t="s">
        <v>254</v>
      </c>
      <c r="I27" s="611">
        <v>10</v>
      </c>
      <c r="J27" s="611">
        <v>83</v>
      </c>
      <c r="K27" s="611">
        <v>0</v>
      </c>
      <c r="L27" s="605">
        <v>0.21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5" t="s">
        <v>255</v>
      </c>
      <c r="I28" s="611">
        <v>11</v>
      </c>
      <c r="J28" s="611">
        <v>91</v>
      </c>
      <c r="K28" s="611">
        <v>27</v>
      </c>
      <c r="L28" s="605">
        <v>0.33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5" t="s">
        <v>256</v>
      </c>
      <c r="I29" s="611">
        <v>13</v>
      </c>
      <c r="J29" s="611">
        <v>124</v>
      </c>
      <c r="K29" s="611">
        <v>2</v>
      </c>
      <c r="L29" s="605">
        <v>0.35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5" t="s">
        <v>257</v>
      </c>
      <c r="I30" s="611">
        <v>13</v>
      </c>
      <c r="J30" s="611">
        <v>115</v>
      </c>
      <c r="K30" s="611">
        <v>0</v>
      </c>
      <c r="L30" s="605">
        <v>0.26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602" t="s">
        <v>274</v>
      </c>
      <c r="I31" s="612">
        <v>8</v>
      </c>
      <c r="J31" s="612">
        <v>72</v>
      </c>
      <c r="K31" s="612">
        <v>31</v>
      </c>
      <c r="L31" s="610">
        <v>0.22</v>
      </c>
      <c r="M31" s="202"/>
      <c r="O31" s="220"/>
      <c r="P31" s="220"/>
      <c r="Q31" s="220"/>
      <c r="R31" s="220"/>
      <c r="S31" s="220"/>
      <c r="T31" s="220"/>
    </row>
    <row r="32" spans="1:26" s="221" customFormat="1" ht="19.5" customHeight="1" x14ac:dyDescent="0.25">
      <c r="A32" s="421"/>
      <c r="B32" s="447"/>
      <c r="C32" s="447"/>
      <c r="D32" s="447"/>
      <c r="E32" s="447"/>
      <c r="F32" s="417"/>
      <c r="G32" s="381"/>
      <c r="H32" s="447"/>
      <c r="I32" s="578"/>
      <c r="J32" s="578"/>
      <c r="K32" s="558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8"/>
      <c r="E34" s="628"/>
      <c r="F34" s="628"/>
      <c r="G34" s="628"/>
      <c r="H34" s="628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8"/>
      <c r="E56" s="628"/>
      <c r="F56" s="628"/>
      <c r="G56" s="628"/>
      <c r="H56" s="628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D56:H56"/>
    <mergeCell ref="D34:H34"/>
    <mergeCell ref="N2:Z2"/>
    <mergeCell ref="A1:M1"/>
    <mergeCell ref="D4:H4"/>
    <mergeCell ref="G18:J18"/>
  </mergeCells>
  <pageMargins left="0.25" right="0.25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D11" sqref="D11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8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24" t="s">
        <v>228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21" t="s">
        <v>227</v>
      </c>
      <c r="E5" s="622"/>
      <c r="F5" s="622"/>
      <c r="G5" s="622"/>
      <c r="H5" s="623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/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/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/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/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/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0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9" t="s">
        <v>220</v>
      </c>
      <c r="G20" s="632"/>
      <c r="H20" s="632"/>
      <c r="I20" s="632"/>
      <c r="J20" s="632"/>
      <c r="K20" s="632"/>
      <c r="L20" s="632"/>
      <c r="M20" s="633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0</v>
      </c>
      <c r="M22" s="482">
        <f>SUM(K22:L22)</f>
        <v>0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L24" s="528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489"/>
      <c r="B25" s="522"/>
      <c r="C25" s="522"/>
      <c r="D25" s="202"/>
      <c r="E25" s="522"/>
      <c r="F25" s="417"/>
      <c r="L25" s="528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22"/>
      <c r="C26" s="522"/>
      <c r="D26" s="202"/>
      <c r="E26" s="522"/>
      <c r="F26" s="417"/>
      <c r="L26" s="527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6" t="s">
        <v>287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92" t="s">
        <v>249</v>
      </c>
      <c r="I28" s="595" t="s">
        <v>82</v>
      </c>
      <c r="J28" s="595" t="s">
        <v>4</v>
      </c>
      <c r="K28" s="589" t="s">
        <v>16</v>
      </c>
      <c r="L28" s="607">
        <v>42433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5" t="s">
        <v>253</v>
      </c>
      <c r="I29" s="584">
        <v>21</v>
      </c>
      <c r="J29" s="584">
        <v>237</v>
      </c>
      <c r="K29" s="584">
        <v>27</v>
      </c>
      <c r="L29" s="604">
        <v>1</v>
      </c>
      <c r="M29" s="44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5" t="s">
        <v>250</v>
      </c>
      <c r="I30" s="584">
        <v>25</v>
      </c>
      <c r="J30" s="584">
        <v>154</v>
      </c>
      <c r="K30" s="584"/>
      <c r="L30" s="604">
        <v>0.89</v>
      </c>
      <c r="M30" s="447"/>
      <c r="O30" s="220"/>
      <c r="P30" s="220"/>
      <c r="Q30" s="220"/>
      <c r="R30" s="220"/>
      <c r="S30" s="220"/>
      <c r="T30" s="220"/>
    </row>
    <row r="31" spans="1:20" s="559" customFormat="1" x14ac:dyDescent="0.2">
      <c r="A31" s="569"/>
      <c r="B31" s="569"/>
      <c r="C31" s="569"/>
      <c r="D31" s="569"/>
      <c r="E31" s="569"/>
      <c r="H31" s="585" t="s">
        <v>291</v>
      </c>
      <c r="I31" s="584"/>
      <c r="J31" s="584"/>
      <c r="K31" s="584"/>
      <c r="L31" s="604">
        <v>0.16</v>
      </c>
      <c r="M31" s="569"/>
      <c r="O31" s="558"/>
      <c r="P31" s="558"/>
      <c r="Q31" s="558"/>
      <c r="R31" s="558"/>
      <c r="S31" s="558"/>
      <c r="T31" s="558"/>
    </row>
    <row r="32" spans="1:20" s="221" customFormat="1" x14ac:dyDescent="0.2">
      <c r="A32" s="447"/>
      <c r="B32" s="447"/>
      <c r="C32" s="447"/>
      <c r="D32" s="447"/>
      <c r="E32" s="447"/>
      <c r="H32" s="585" t="s">
        <v>251</v>
      </c>
      <c r="I32" s="584">
        <v>24</v>
      </c>
      <c r="J32" s="584">
        <v>266</v>
      </c>
      <c r="K32" s="584">
        <v>34</v>
      </c>
      <c r="L32" s="604">
        <v>1.2</v>
      </c>
      <c r="M32" s="419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602" t="s">
        <v>252</v>
      </c>
      <c r="I33" s="584">
        <v>32</v>
      </c>
      <c r="J33" s="584">
        <v>204</v>
      </c>
      <c r="K33" s="584"/>
      <c r="L33" s="604">
        <v>1.07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44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8"/>
      <c r="E36" s="628"/>
      <c r="F36" s="628"/>
      <c r="G36" s="628"/>
      <c r="H36" s="628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8"/>
      <c r="E51" s="628"/>
      <c r="F51" s="628"/>
      <c r="G51" s="628"/>
      <c r="H51" s="628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0"/>
  <sheetViews>
    <sheetView zoomScaleNormal="100" workbookViewId="0">
      <selection activeCell="D11" sqref="D11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9" width="8.7109375" style="179" customWidth="1"/>
    <col min="10" max="10" width="8.7109375" style="179" bestFit="1" customWidth="1"/>
    <col min="11" max="12" width="8.7109375" style="179" customWidth="1"/>
    <col min="13" max="13" width="11.140625" style="179" bestFit="1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24" t="s">
        <v>228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21" t="s">
        <v>227</v>
      </c>
      <c r="E4" s="622"/>
      <c r="F4" s="622"/>
      <c r="G4" s="622"/>
      <c r="H4" s="623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16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16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5" t="s">
        <v>223</v>
      </c>
      <c r="G31" s="626"/>
      <c r="H31" s="626"/>
      <c r="I31" s="626"/>
      <c r="J31" s="626"/>
      <c r="K31" s="627"/>
      <c r="L31" s="629" t="s">
        <v>224</v>
      </c>
      <c r="M31" s="630"/>
      <c r="N31" s="631"/>
    </row>
    <row r="32" spans="1:22" x14ac:dyDescent="0.2">
      <c r="F32" s="636" t="s">
        <v>221</v>
      </c>
      <c r="G32" s="634" t="s">
        <v>262</v>
      </c>
      <c r="H32" s="642" t="s">
        <v>263</v>
      </c>
      <c r="I32" s="644" t="s">
        <v>264</v>
      </c>
      <c r="J32" s="642" t="s">
        <v>85</v>
      </c>
      <c r="K32" s="174"/>
      <c r="L32" s="638" t="s">
        <v>88</v>
      </c>
      <c r="M32" s="512" t="s">
        <v>276</v>
      </c>
      <c r="N32" s="640" t="s">
        <v>5</v>
      </c>
    </row>
    <row r="33" spans="1:14" ht="13.5" thickBot="1" x14ac:dyDescent="0.25">
      <c r="F33" s="637"/>
      <c r="G33" s="635"/>
      <c r="H33" s="643"/>
      <c r="I33" s="645"/>
      <c r="J33" s="643"/>
      <c r="K33" s="519" t="s">
        <v>5</v>
      </c>
      <c r="L33" s="639"/>
      <c r="M33" s="513" t="s">
        <v>277</v>
      </c>
      <c r="N33" s="641"/>
    </row>
    <row r="34" spans="1:14" ht="13.5" thickBot="1" x14ac:dyDescent="0.25">
      <c r="F34" s="514">
        <f>ElemTeachers!C5</f>
        <v>0</v>
      </c>
      <c r="G34" s="515">
        <f>ElemTeachers!D5</f>
        <v>0</v>
      </c>
      <c r="H34" s="516">
        <f>ElemTeachers!E5</f>
        <v>0</v>
      </c>
      <c r="I34" s="515">
        <f>ElemTeachers!F5</f>
        <v>0</v>
      </c>
      <c r="J34" s="516">
        <f>ElemTeachers!G5</f>
        <v>0</v>
      </c>
      <c r="K34" s="517">
        <f>SUM(F34:J34)</f>
        <v>0</v>
      </c>
      <c r="L34" s="514">
        <f>SecndryTeachers!I7</f>
        <v>0</v>
      </c>
      <c r="M34" s="516">
        <f>SecndryTeachers!K7</f>
        <v>0</v>
      </c>
      <c r="N34" s="518">
        <f>SUM(L34:M34)</f>
        <v>0</v>
      </c>
    </row>
    <row r="35" spans="1:14" x14ac:dyDescent="0.2">
      <c r="L35" s="511"/>
      <c r="M35" s="511"/>
      <c r="N35" s="511"/>
    </row>
    <row r="36" spans="1:14" ht="13.5" thickBot="1" x14ac:dyDescent="0.25">
      <c r="A36" s="489" t="s">
        <v>229</v>
      </c>
    </row>
    <row r="37" spans="1:14" ht="13.5" thickBot="1" x14ac:dyDescent="0.25">
      <c r="L37" s="526" t="s">
        <v>266</v>
      </c>
    </row>
    <row r="38" spans="1:14" x14ac:dyDescent="0.2">
      <c r="H38" s="599" t="s">
        <v>249</v>
      </c>
      <c r="I38" s="595" t="s">
        <v>82</v>
      </c>
      <c r="J38" s="595" t="s">
        <v>4</v>
      </c>
      <c r="K38" s="589" t="s">
        <v>16</v>
      </c>
      <c r="L38" s="540" t="s">
        <v>290</v>
      </c>
    </row>
    <row r="39" spans="1:14" x14ac:dyDescent="0.2">
      <c r="H39" s="585" t="s">
        <v>258</v>
      </c>
      <c r="I39" s="601">
        <v>0</v>
      </c>
      <c r="J39" s="601">
        <v>13</v>
      </c>
      <c r="K39" s="601">
        <v>0</v>
      </c>
      <c r="L39" s="606">
        <v>0.14039632811777006</v>
      </c>
    </row>
    <row r="40" spans="1:14" ht="13.5" thickBot="1" x14ac:dyDescent="0.25">
      <c r="H40" s="602" t="s">
        <v>259</v>
      </c>
      <c r="I40" s="601">
        <v>0</v>
      </c>
      <c r="J40" s="601">
        <v>13</v>
      </c>
      <c r="K40" s="600">
        <v>0</v>
      </c>
      <c r="L40" s="606">
        <v>0.12236225306519415</v>
      </c>
    </row>
  </sheetData>
  <protectedRanges>
    <protectedRange password="83AF" sqref="K6:K8 G9:G10" name="Range1_1_1"/>
    <protectedRange password="83AF" sqref="I39" name="Range1_1_1_1"/>
    <protectedRange password="83AF" sqref="K39" name="Range1_1_3"/>
    <protectedRange password="83AF" sqref="J39" name="Range1_1_4"/>
    <protectedRange password="83AF" sqref="I40" name="Range1_1_1_2"/>
    <protectedRange password="83AF" sqref="K40" name="Range1_1_3_1"/>
    <protectedRange password="83AF" sqref="J40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1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</mergeCells>
  <phoneticPr fontId="6" type="noConversion"/>
  <pageMargins left="0.36" right="0.24" top="0.5" bottom="0.32" header="0.25" footer="0.2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" workbookViewId="0">
      <selection activeCell="E30" sqref="E30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1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0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6" t="s">
        <v>48</v>
      </c>
      <c r="C53" s="647"/>
      <c r="D53" s="647"/>
      <c r="E53" s="647"/>
      <c r="F53" s="648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H15" sqref="H15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9" t="s">
        <v>167</v>
      </c>
      <c r="B1" s="650"/>
      <c r="C1" s="650"/>
      <c r="D1" s="650"/>
      <c r="E1" s="650"/>
      <c r="F1" s="650"/>
      <c r="G1" s="650"/>
      <c r="H1" s="651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MROUND(IF(F15&lt;$H$20,$H$21,$H$21+(F15-$H$20)/$H$22),$H$23)</f>
        <v>1</v>
      </c>
      <c r="H15" s="365">
        <f>G15-1</f>
        <v>0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41">
        <f>MROUND(IF(F17&lt;$H$24,$H$25,$H$25+(F17-$H$24)/$H$26),$H$27)</f>
        <v>0.4</v>
      </c>
      <c r="I17" s="13"/>
    </row>
    <row r="18" spans="1:12" x14ac:dyDescent="0.2">
      <c r="G18" s="98">
        <f>SUM(G15:G17)</f>
        <v>1.4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42"/>
      <c r="F20" s="543"/>
      <c r="G20" s="544" t="s">
        <v>10</v>
      </c>
      <c r="H20" s="545">
        <v>900</v>
      </c>
      <c r="J20" s="17"/>
      <c r="K20" s="17"/>
      <c r="L20" s="17"/>
    </row>
    <row r="21" spans="1:12" x14ac:dyDescent="0.2">
      <c r="E21" s="546"/>
      <c r="F21" s="547"/>
      <c r="G21" s="548" t="s">
        <v>9</v>
      </c>
      <c r="H21" s="549">
        <v>1</v>
      </c>
    </row>
    <row r="22" spans="1:12" x14ac:dyDescent="0.2">
      <c r="E22" s="546"/>
      <c r="F22" s="547"/>
      <c r="G22" s="548" t="s">
        <v>24</v>
      </c>
      <c r="H22" s="550">
        <v>950</v>
      </c>
    </row>
    <row r="23" spans="1:12" x14ac:dyDescent="0.2">
      <c r="E23" s="546"/>
      <c r="F23" s="547"/>
      <c r="G23" s="548" t="s">
        <v>25</v>
      </c>
      <c r="H23" s="551">
        <v>0.2</v>
      </c>
    </row>
    <row r="24" spans="1:12" x14ac:dyDescent="0.2">
      <c r="E24" s="557" t="s">
        <v>275</v>
      </c>
      <c r="F24" s="547"/>
      <c r="G24" s="548"/>
      <c r="H24" s="556">
        <v>375</v>
      </c>
    </row>
    <row r="25" spans="1:12" x14ac:dyDescent="0.2">
      <c r="E25" s="557"/>
      <c r="F25" s="547"/>
      <c r="G25" s="548" t="s">
        <v>278</v>
      </c>
      <c r="H25" s="551">
        <v>0.4</v>
      </c>
    </row>
    <row r="26" spans="1:12" x14ac:dyDescent="0.2">
      <c r="E26" s="557"/>
      <c r="F26" s="547"/>
      <c r="G26" s="548" t="s">
        <v>279</v>
      </c>
      <c r="H26" s="556">
        <v>400</v>
      </c>
    </row>
    <row r="27" spans="1:12" ht="13.5" thickBot="1" x14ac:dyDescent="0.25">
      <c r="E27" s="552"/>
      <c r="F27" s="553"/>
      <c r="G27" s="554" t="s">
        <v>117</v>
      </c>
      <c r="H27" s="555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ht="15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IF(G30&lt;3,0,I30)</f>
        <v>0</v>
      </c>
      <c r="I30" s="5">
        <f>G30-3</f>
        <v>-2.6</v>
      </c>
      <c r="J30" s="608" t="s">
        <v>293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F33" sqref="F33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4" t="s">
        <v>101</v>
      </c>
      <c r="B1" s="654"/>
      <c r="C1" s="654"/>
      <c r="D1" s="654"/>
      <c r="E1" s="654"/>
      <c r="F1" s="654"/>
      <c r="G1" s="654"/>
      <c r="H1" s="654"/>
      <c r="I1" s="654"/>
      <c r="J1" s="654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/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52" t="s">
        <v>86</v>
      </c>
      <c r="D8" s="653"/>
      <c r="E8" s="209"/>
      <c r="F8" s="209"/>
      <c r="G8" s="560" t="s">
        <v>281</v>
      </c>
      <c r="H8" s="561"/>
    </row>
    <row r="9" spans="1:10" x14ac:dyDescent="0.2">
      <c r="C9" s="37"/>
      <c r="D9" s="54"/>
      <c r="E9" s="1"/>
      <c r="F9" s="1"/>
      <c r="G9" s="562"/>
      <c r="H9" s="563"/>
    </row>
    <row r="10" spans="1:10" x14ac:dyDescent="0.2">
      <c r="C10" s="170" t="s">
        <v>83</v>
      </c>
      <c r="D10" s="171">
        <v>31</v>
      </c>
      <c r="E10" s="180"/>
      <c r="F10" s="180"/>
      <c r="G10" s="564" t="s">
        <v>83</v>
      </c>
      <c r="H10" s="563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5" t="s">
        <v>262</v>
      </c>
      <c r="H11" s="563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5" t="s">
        <v>263</v>
      </c>
      <c r="H12" s="563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5" t="s">
        <v>264</v>
      </c>
      <c r="H13" s="563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6" t="s">
        <v>85</v>
      </c>
      <c r="H14" s="567">
        <v>33.5</v>
      </c>
    </row>
    <row r="15" spans="1:10" x14ac:dyDescent="0.2">
      <c r="G15" s="564" t="s">
        <v>282</v>
      </c>
      <c r="H15" s="568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activeCell="K23" sqref="K23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9" t="s">
        <v>102</v>
      </c>
      <c r="B1" s="650"/>
      <c r="C1" s="650"/>
      <c r="D1" s="650"/>
      <c r="E1" s="650"/>
      <c r="F1" s="650"/>
      <c r="G1" s="650"/>
      <c r="H1" s="650"/>
      <c r="I1" s="650"/>
      <c r="J1" s="650"/>
      <c r="K1" s="651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9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0,(AP!H15),0)</f>
        <v>0</v>
      </c>
      <c r="M4" s="531">
        <v>0</v>
      </c>
      <c r="N4" s="369">
        <f>K4+L4+M4</f>
        <v>0</v>
      </c>
      <c r="P4" s="609" t="s">
        <v>294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9" t="s">
        <v>276</v>
      </c>
    </row>
    <row r="7" spans="1:18" ht="18" x14ac:dyDescent="0.25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31">
        <v>0</v>
      </c>
      <c r="L7" s="100">
        <f>SUM(I7:K7)</f>
        <v>0</v>
      </c>
      <c r="P7" s="609" t="s">
        <v>294</v>
      </c>
    </row>
    <row r="8" spans="1:18" x14ac:dyDescent="0.2">
      <c r="L8" s="262"/>
    </row>
    <row r="10" spans="1:18" x14ac:dyDescent="0.2">
      <c r="K10" s="655" t="s">
        <v>96</v>
      </c>
      <c r="L10" s="655"/>
      <c r="M10" s="655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0</v>
      </c>
      <c r="R12" s="369">
        <f>P12+Q12</f>
        <v>0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5" t="s">
        <v>93</v>
      </c>
      <c r="C14" s="627"/>
      <c r="D14" s="625" t="s">
        <v>95</v>
      </c>
      <c r="E14" s="626"/>
      <c r="F14" s="627"/>
      <c r="H14" s="570" t="s">
        <v>284</v>
      </c>
      <c r="I14" s="571"/>
      <c r="J14" s="571"/>
      <c r="K14" s="571"/>
      <c r="L14" s="572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73" t="s">
        <v>283</v>
      </c>
      <c r="I15" s="574"/>
      <c r="J15" s="575"/>
      <c r="K15" s="576"/>
      <c r="L15" s="577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13" t="s">
        <v>296</v>
      </c>
      <c r="I16" s="614"/>
      <c r="J16" s="614"/>
      <c r="K16" s="614"/>
      <c r="L16" s="615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6" t="s">
        <v>297</v>
      </c>
      <c r="I17" s="617"/>
      <c r="J17" s="618"/>
      <c r="K17" s="619"/>
      <c r="L17" s="620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5" t="s">
        <v>94</v>
      </c>
      <c r="C20" s="627"/>
      <c r="D20" s="625" t="s">
        <v>95</v>
      </c>
      <c r="E20" s="626"/>
      <c r="F20" s="627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J4" sqref="J4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9" t="s">
        <v>107</v>
      </c>
      <c r="B1" s="650"/>
      <c r="C1" s="650"/>
      <c r="D1" s="650"/>
      <c r="E1" s="650"/>
      <c r="F1" s="650"/>
      <c r="G1" s="650"/>
      <c r="H1" s="650"/>
      <c r="I1" s="651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8</vt:i4>
      </vt:variant>
    </vt:vector>
  </HeadingPairs>
  <TitlesOfParts>
    <vt:vector size="31" baseType="lpstr">
      <vt:lpstr>Elem Proj</vt:lpstr>
      <vt:lpstr>Middle Proj</vt:lpstr>
      <vt:lpstr>High Proj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Sheet1</vt:lpstr>
      <vt:lpstr>Sheet2</vt:lpstr>
      <vt:lpstr>Sheet3</vt:lpstr>
      <vt:lpstr>Sheet4</vt:lpstr>
      <vt:lpstr>FiveHrFTE</vt:lpstr>
      <vt:lpstr>Allocations!Print_Area</vt:lpstr>
      <vt:lpstr>Health!Print_Area</vt:lpstr>
      <vt:lpstr>LAN!Print_Area</vt:lpstr>
      <vt:lpstr>'Library Media'!Print_Area</vt:lpstr>
      <vt:lpstr>'Middle Proj'!Print_Area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2019-03-21T17:26:27Z</cp:lastPrinted>
  <dcterms:created xsi:type="dcterms:W3CDTF">2006-03-28T16:30:21Z</dcterms:created>
  <dcterms:modified xsi:type="dcterms:W3CDTF">2019-03-21T17:26:32Z</dcterms:modified>
</cp:coreProperties>
</file>